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Azienda 0001" sheetId="1" r:id="rId1"/>
  </sheets>
  <definedNames/>
  <calcPr fullCalcOnLoad="1"/>
</workbook>
</file>

<file path=xl/sharedStrings.xml><?xml version="1.0" encoding="utf-8"?>
<sst xmlns="http://schemas.openxmlformats.org/spreadsheetml/2006/main" count="79" uniqueCount="73">
  <si>
    <t>Bilancio a sezioni contrapposte dal 01/01/2018 al 31/12/2018</t>
  </si>
  <si>
    <t>OpenManager</t>
  </si>
  <si>
    <t>Valuta: E - Euro</t>
  </si>
  <si>
    <t>Stampa del 05/03/2021 18.20.56</t>
  </si>
  <si>
    <t>SITUAZIONE PATRIMONIALE</t>
  </si>
  <si>
    <t>ATTIVITÀ</t>
  </si>
  <si>
    <t>PASSIVITÀ</t>
  </si>
  <si>
    <t>IMMOBILIZZAZIONI MATERIALI</t>
  </si>
  <si>
    <t>T.F.R. LAVORO SUBORDINATO</t>
  </si>
  <si>
    <t>TERRENI E FABBRICATI</t>
  </si>
  <si>
    <t>FONDO TRATTAMENTO FINE RAPPORTO</t>
  </si>
  <si>
    <t>IMPIANTI</t>
  </si>
  <si>
    <t>DEBITI VERSO FORNITORI</t>
  </si>
  <si>
    <t>ATTREZZATURA SANITARIA</t>
  </si>
  <si>
    <t>DEBITI DIVERSI</t>
  </si>
  <si>
    <t>AUTOMEZZI</t>
  </si>
  <si>
    <t>DEBITI TRIBUTARI</t>
  </si>
  <si>
    <t>ALTRI BENI</t>
  </si>
  <si>
    <t>DEBITI V/ISTITUTI PREVIDENZIALI</t>
  </si>
  <si>
    <t>RIMANENZE</t>
  </si>
  <si>
    <t>ALTRI DEBITI</t>
  </si>
  <si>
    <t>ACCONTI</t>
  </si>
  <si>
    <t>RATEI E RISCONTI PASSIVI</t>
  </si>
  <si>
    <t>CREDITI VERSO CLIENTI</t>
  </si>
  <si>
    <t>RATEI PASSIVI</t>
  </si>
  <si>
    <t>CREDITI DELL'ATTIVO CIRCOLANTE</t>
  </si>
  <si>
    <t>CAPITALE NETTO</t>
  </si>
  <si>
    <t>ALTRI CREDITI VERSO CLIENTI</t>
  </si>
  <si>
    <t>ALTRE RISERVE</t>
  </si>
  <si>
    <t>ALTRI CREDITI</t>
  </si>
  <si>
    <t>ATTIVITA' FINANZIARIE NON IMMOB.TE</t>
  </si>
  <si>
    <t>ALTRI TITOLI</t>
  </si>
  <si>
    <t>DISPONIBILITA' LIQUIDE</t>
  </si>
  <si>
    <t>DEPOSITI POSTALI</t>
  </si>
  <si>
    <t>DENARO E VALORI IN CASSA</t>
  </si>
  <si>
    <t>DEPOSITI BANCARI</t>
  </si>
  <si>
    <t>RATEI E RISCONTI ATTIVI</t>
  </si>
  <si>
    <t>RISCONTI ATTIVI</t>
  </si>
  <si>
    <t>Totale  Attività</t>
  </si>
  <si>
    <t>Totale  Passività</t>
  </si>
  <si>
    <t>Perdita dell'esercizio</t>
  </si>
  <si>
    <t>Utile dell'esercizio</t>
  </si>
  <si>
    <t>Totale:</t>
  </si>
  <si>
    <t>CONTO ECONOMICO</t>
  </si>
  <si>
    <t>COSTI</t>
  </si>
  <si>
    <t>RICAVI</t>
  </si>
  <si>
    <t>COSTI ISTITUZIONALI</t>
  </si>
  <si>
    <t>COMPONENTI POSITIVI DI REDDITO</t>
  </si>
  <si>
    <t>COSTI PER ACQUISTI MATERIALI</t>
  </si>
  <si>
    <t>ENTRATE ISTITUZIONALI</t>
  </si>
  <si>
    <t>SERVIZI GESTIONALI</t>
  </si>
  <si>
    <t>RIMBORSI DA CONVENZIONI</t>
  </si>
  <si>
    <t>SERVIZI AMMINISTRATIVI</t>
  </si>
  <si>
    <t>ALTRI RICAVI E PROVENTI</t>
  </si>
  <si>
    <t>QUOTE ASSOCIATIVE</t>
  </si>
  <si>
    <t>PROVENTI ATTIVITA' DIRETT.CONNESSE</t>
  </si>
  <si>
    <t>SERVIZI PER AUTOMEZZI</t>
  </si>
  <si>
    <t>PROVENTI FINANZIARI</t>
  </si>
  <si>
    <t>SERVIZI DI RELAZIONI ESTERNE</t>
  </si>
  <si>
    <t>PROVENTI FINANZIARI DIVERSI</t>
  </si>
  <si>
    <t>SERVIZI VOLONTARI ED O.d.C.</t>
  </si>
  <si>
    <t>PROVENTI STRAORDINARI</t>
  </si>
  <si>
    <t>COSTI SERVIZI ATT.TA' DIRET.TE CON.</t>
  </si>
  <si>
    <t>COSTI PER GODIMENTO BENI DI TERZI</t>
  </si>
  <si>
    <t>COSTI PER IL PERSONALE</t>
  </si>
  <si>
    <t>AMMORTAMENTO IMMOB.NI MATERIALI</t>
  </si>
  <si>
    <t>ONERI FINANZIARI</t>
  </si>
  <si>
    <t>INTERESSI ED ALTRI ONERI FINANZIARI</t>
  </si>
  <si>
    <t>ONERI ATIPICI</t>
  </si>
  <si>
    <t>COSTI PER FESTA ESTIVA</t>
  </si>
  <si>
    <t>Costi per redazione giornale</t>
  </si>
  <si>
    <t>Totale  Costi</t>
  </si>
  <si>
    <t>Totale  Ricavi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</si>
</sst>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\(\$#,##0_);\(\$#,##0\)"/>
    <numFmt numFmtId="165" formatCode="\(\$#,##0_);[Red]\(\$#,##0\)"/>
    <numFmt numFmtId="166" formatCode="\(\$#,##0.00_);\(\$#,##0.00\)"/>
    <numFmt numFmtId="167" formatCode="\(\$#,##0.00_);[Red]\(\$#,##0.00\)"/>
    <numFmt numFmtId="168" formatCode="_(* #,##0_);_(* \(#,##0\);_(* &quot;-&quot;_);_(@_)"/>
    <numFmt numFmtId="169" formatCode="_(\$* #,##0_);_(\$* \(#,##0\);_(\$* &quot;-&quot;_);_(@_)"/>
    <numFmt numFmtId="170" formatCode="_(* #,##0.00_);_(* \(#,##0.00\);_(* &quot;-&quot;??_);_(@_)"/>
    <numFmt numFmtId="171" formatCode="_(\$* #,##0.00_);_(\$* \(#,##0.00\);_(\$* &quot;-&quot;??_);_(@_)"/>
    <numFmt numFmtId="172" formatCode="#,##0.00;[Red]#,##0.00"/>
    <numFmt numFmtId="173" formatCode="[Red]#,##0.00;#,##0.00"/>
  </numFmts>
  <fonts count="40">
    <font>
      <sz val="10"/>
      <name val="Arial"/>
      <family val="0"/>
    </font>
    <font>
      <b/>
      <sz val="12"/>
      <color indexed="63"/>
      <name val="Arial"/>
      <family val="0"/>
    </font>
    <font>
      <sz val="12"/>
      <color indexed="63"/>
      <name val="Arial"/>
      <family val="0"/>
    </font>
    <font>
      <b/>
      <u val="single"/>
      <sz val="12"/>
      <color indexed="63"/>
      <name val="Arial"/>
      <family val="0"/>
    </font>
    <font>
      <b/>
      <sz val="8"/>
      <color indexed="63"/>
      <name val="Arial"/>
      <family val="0"/>
    </font>
    <font>
      <sz val="8"/>
      <color indexed="63"/>
      <name val="Arial"/>
      <family val="0"/>
    </font>
    <font>
      <b/>
      <sz val="9"/>
      <color indexed="63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>
        <color indexed="63"/>
      </right>
      <top style="medium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double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double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double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right"/>
    </xf>
    <xf numFmtId="0" fontId="4" fillId="34" borderId="13" xfId="0" applyFont="1" applyFill="1" applyBorder="1" applyAlignment="1">
      <alignment/>
    </xf>
    <xf numFmtId="0" fontId="4" fillId="34" borderId="0" xfId="0" applyFont="1" applyFill="1" applyAlignment="1">
      <alignment/>
    </xf>
    <xf numFmtId="172" fontId="4" fillId="34" borderId="0" xfId="0" applyNumberFormat="1" applyFont="1" applyFill="1" applyAlignment="1">
      <alignment/>
    </xf>
    <xf numFmtId="0" fontId="4" fillId="34" borderId="14" xfId="0" applyFont="1" applyFill="1" applyBorder="1" applyAlignment="1">
      <alignment horizontal="right"/>
    </xf>
    <xf numFmtId="173" fontId="4" fillId="34" borderId="0" xfId="0" applyNumberFormat="1" applyFont="1" applyFill="1" applyAlignment="1">
      <alignment/>
    </xf>
    <xf numFmtId="0" fontId="5" fillId="35" borderId="13" xfId="0" applyFont="1" applyFill="1" applyBorder="1" applyAlignment="1">
      <alignment/>
    </xf>
    <xf numFmtId="0" fontId="5" fillId="35" borderId="0" xfId="0" applyFont="1" applyFill="1" applyAlignment="1">
      <alignment/>
    </xf>
    <xf numFmtId="172" fontId="5" fillId="35" borderId="0" xfId="0" applyNumberFormat="1" applyFont="1" applyFill="1" applyAlignment="1">
      <alignment/>
    </xf>
    <xf numFmtId="0" fontId="5" fillId="35" borderId="14" xfId="0" applyFont="1" applyFill="1" applyBorder="1" applyAlignment="1">
      <alignment horizontal="right"/>
    </xf>
    <xf numFmtId="173" fontId="5" fillId="35" borderId="0" xfId="0" applyNumberFormat="1" applyFont="1" applyFill="1" applyAlignment="1">
      <alignment/>
    </xf>
    <xf numFmtId="0" fontId="5" fillId="35" borderId="14" xfId="0" applyFont="1" applyFill="1" applyBorder="1" applyAlignment="1">
      <alignment/>
    </xf>
    <xf numFmtId="0" fontId="4" fillId="36" borderId="15" xfId="0" applyFont="1" applyFill="1" applyBorder="1" applyAlignment="1">
      <alignment/>
    </xf>
    <xf numFmtId="0" fontId="4" fillId="36" borderId="16" xfId="0" applyFont="1" applyFill="1" applyBorder="1" applyAlignment="1">
      <alignment/>
    </xf>
    <xf numFmtId="0" fontId="4" fillId="36" borderId="17" xfId="0" applyFont="1" applyFill="1" applyBorder="1" applyAlignment="1">
      <alignment horizontal="right"/>
    </xf>
    <xf numFmtId="0" fontId="4" fillId="36" borderId="13" xfId="0" applyFont="1" applyFill="1" applyBorder="1" applyAlignment="1">
      <alignment/>
    </xf>
    <xf numFmtId="0" fontId="4" fillId="36" borderId="0" xfId="0" applyFont="1" applyFill="1" applyAlignment="1">
      <alignment/>
    </xf>
    <xf numFmtId="0" fontId="4" fillId="36" borderId="14" xfId="0" applyFont="1" applyFill="1" applyBorder="1" applyAlignment="1">
      <alignment horizontal="right"/>
    </xf>
    <xf numFmtId="0" fontId="4" fillId="36" borderId="18" xfId="0" applyFont="1" applyFill="1" applyBorder="1" applyAlignment="1">
      <alignment/>
    </xf>
    <xf numFmtId="0" fontId="4" fillId="36" borderId="19" xfId="0" applyFont="1" applyFill="1" applyBorder="1" applyAlignment="1">
      <alignment/>
    </xf>
    <xf numFmtId="0" fontId="4" fillId="36" borderId="20" xfId="0" applyFont="1" applyFill="1" applyBorder="1" applyAlignment="1">
      <alignment horizontal="right"/>
    </xf>
    <xf numFmtId="0" fontId="1" fillId="0" borderId="0" xfId="0" applyFont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4" fillId="34" borderId="0" xfId="0" applyFont="1" applyFill="1" applyAlignment="1">
      <alignment/>
    </xf>
    <xf numFmtId="172" fontId="4" fillId="33" borderId="11" xfId="0" applyNumberFormat="1" applyFont="1" applyFill="1" applyBorder="1" applyAlignment="1">
      <alignment/>
    </xf>
    <xf numFmtId="172" fontId="4" fillId="36" borderId="16" xfId="0" applyNumberFormat="1" applyFont="1" applyFill="1" applyBorder="1" applyAlignment="1">
      <alignment/>
    </xf>
    <xf numFmtId="173" fontId="4" fillId="36" borderId="16" xfId="0" applyNumberFormat="1" applyFont="1" applyFill="1" applyBorder="1" applyAlignment="1">
      <alignment/>
    </xf>
    <xf numFmtId="172" fontId="6" fillId="36" borderId="0" xfId="0" applyNumberFormat="1" applyFont="1" applyFill="1" applyAlignment="1">
      <alignment/>
    </xf>
    <xf numFmtId="173" fontId="6" fillId="36" borderId="0" xfId="0" applyNumberFormat="1" applyFont="1" applyFill="1" applyAlignment="1">
      <alignment/>
    </xf>
    <xf numFmtId="172" fontId="4" fillId="36" borderId="19" xfId="0" applyNumberFormat="1" applyFont="1" applyFill="1" applyBorder="1" applyAlignment="1">
      <alignment horizontal="right"/>
    </xf>
    <xf numFmtId="173" fontId="4" fillId="36" borderId="19" xfId="0" applyNumberFormat="1" applyFont="1" applyFill="1" applyBorder="1" applyAlignment="1">
      <alignment horizontal="right"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535353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zoomScaleSheetLayoutView="100" zoomScalePageLayoutView="0" workbookViewId="0" topLeftCell="A25">
      <selection activeCell="A32" sqref="A32:IV32"/>
    </sheetView>
  </sheetViews>
  <sheetFormatPr defaultColWidth="8.00390625" defaultRowHeight="12.75"/>
  <cols>
    <col min="1" max="1" width="3.57421875" style="1" customWidth="1"/>
    <col min="2" max="2" width="2.8515625" style="1" customWidth="1"/>
    <col min="3" max="3" width="5.00390625" style="1" customWidth="1"/>
    <col min="4" max="4" width="36.57421875" style="1" customWidth="1"/>
    <col min="5" max="5" width="14.28125" style="2" customWidth="1"/>
    <col min="6" max="7" width="0" style="1" hidden="1" customWidth="1"/>
    <col min="8" max="8" width="2.140625" style="1" customWidth="1"/>
    <col min="9" max="9" width="3.57421875" style="1" customWidth="1"/>
    <col min="10" max="10" width="2.8515625" style="1" customWidth="1"/>
    <col min="11" max="11" width="5.00390625" style="1" customWidth="1"/>
    <col min="12" max="12" width="31.8515625" style="1" customWidth="1"/>
    <col min="13" max="13" width="14.28125" style="2" customWidth="1"/>
    <col min="14" max="15" width="0" style="1" hidden="1" customWidth="1"/>
    <col min="16" max="16" width="2.140625" style="1" customWidth="1"/>
  </cols>
  <sheetData>
    <row r="1" spans="1:16" ht="15">
      <c r="A1" s="28" t="s">
        <v>0</v>
      </c>
      <c r="B1" s="29"/>
      <c r="C1" s="29"/>
      <c r="D1" s="29"/>
      <c r="E1" s="30"/>
      <c r="F1" s="3"/>
      <c r="G1" s="3"/>
      <c r="H1" s="3"/>
      <c r="I1" s="31" t="s">
        <v>1</v>
      </c>
      <c r="J1" s="29"/>
      <c r="K1" s="29"/>
      <c r="L1" s="29"/>
      <c r="M1" s="30"/>
      <c r="N1" s="29"/>
      <c r="O1" s="29"/>
      <c r="P1" s="29"/>
    </row>
    <row r="2" spans="1:16" ht="15">
      <c r="A2" s="32" t="s">
        <v>2</v>
      </c>
      <c r="B2" s="29"/>
      <c r="C2" s="29"/>
      <c r="D2" s="29"/>
      <c r="E2" s="30"/>
      <c r="F2" s="3"/>
      <c r="G2" s="3"/>
      <c r="H2" s="3"/>
      <c r="I2" s="31" t="s">
        <v>3</v>
      </c>
      <c r="J2" s="29"/>
      <c r="K2" s="29"/>
      <c r="L2" s="29"/>
      <c r="M2" s="30"/>
      <c r="N2" s="29"/>
      <c r="O2" s="29"/>
      <c r="P2" s="29"/>
    </row>
    <row r="3" spans="1:6" ht="15">
      <c r="A3" s="28"/>
      <c r="B3" s="29"/>
      <c r="C3" s="29"/>
      <c r="D3" s="29"/>
      <c r="E3" s="30"/>
      <c r="F3" s="29"/>
    </row>
    <row r="4" spans="1:6" ht="15">
      <c r="A4" s="28"/>
      <c r="B4" s="29"/>
      <c r="C4" s="29"/>
      <c r="D4" s="29"/>
      <c r="E4" s="30"/>
      <c r="F4" s="29"/>
    </row>
    <row r="5" spans="1:16" ht="15">
      <c r="A5" s="33" t="s">
        <v>4</v>
      </c>
      <c r="B5" s="29"/>
      <c r="C5" s="29"/>
      <c r="D5" s="29"/>
      <c r="E5" s="30"/>
      <c r="F5" s="29"/>
      <c r="G5" s="29"/>
      <c r="H5" s="29"/>
      <c r="I5" s="29"/>
      <c r="J5" s="29"/>
      <c r="K5" s="29"/>
      <c r="L5" s="29"/>
      <c r="M5" s="30"/>
      <c r="N5" s="29"/>
      <c r="O5" s="29"/>
      <c r="P5" s="29"/>
    </row>
    <row r="6" spans="1:16" ht="12">
      <c r="A6" s="4"/>
      <c r="B6" s="5"/>
      <c r="C6" s="5"/>
      <c r="D6" s="6" t="s">
        <v>5</v>
      </c>
      <c r="E6" s="35">
        <f>SUBTOTAL(9,E7:E26)</f>
        <v>600201.37</v>
      </c>
      <c r="F6" s="29"/>
      <c r="G6" s="29"/>
      <c r="H6" s="7" t="str">
        <f aca="true" t="shared" si="0" ref="H6:H29">IF(E6&lt;0,"A","D")</f>
        <v>D</v>
      </c>
      <c r="I6" s="4"/>
      <c r="J6" s="5"/>
      <c r="K6" s="5"/>
      <c r="L6" s="6" t="s">
        <v>6</v>
      </c>
      <c r="M6" s="35">
        <f>SUBTOTAL(9,M7:M26)</f>
        <v>-514352.76</v>
      </c>
      <c r="N6" s="29"/>
      <c r="O6" s="29"/>
      <c r="P6" s="7" t="str">
        <f aca="true" t="shared" si="1" ref="P6:P17">IF(M6&lt;0,"A","D")</f>
        <v>A</v>
      </c>
    </row>
    <row r="7" spans="1:16" ht="12">
      <c r="A7" s="8"/>
      <c r="B7" s="9"/>
      <c r="C7" s="9"/>
      <c r="D7" s="9" t="s">
        <v>7</v>
      </c>
      <c r="E7" s="10">
        <f>SUBTOTAL(9,E8:E12)</f>
        <v>100131.28</v>
      </c>
      <c r="F7" s="34"/>
      <c r="G7" s="29"/>
      <c r="H7" s="11" t="str">
        <f t="shared" si="0"/>
        <v>D</v>
      </c>
      <c r="I7" s="8"/>
      <c r="J7" s="9"/>
      <c r="K7" s="9"/>
      <c r="L7" s="9" t="s">
        <v>8</v>
      </c>
      <c r="M7" s="12">
        <f>SUBTOTAL(9,M8:M8)</f>
        <v>-49946.67</v>
      </c>
      <c r="N7" s="34"/>
      <c r="O7" s="29"/>
      <c r="P7" s="11" t="str">
        <f t="shared" si="1"/>
        <v>A</v>
      </c>
    </row>
    <row r="8" spans="1:16" ht="12">
      <c r="A8" s="13"/>
      <c r="B8" s="14"/>
      <c r="C8" s="14"/>
      <c r="D8" s="14" t="s">
        <v>9</v>
      </c>
      <c r="E8" s="15">
        <v>20224.02</v>
      </c>
      <c r="F8" s="14"/>
      <c r="G8" s="14"/>
      <c r="H8" s="16" t="str">
        <f t="shared" si="0"/>
        <v>D</v>
      </c>
      <c r="I8" s="13"/>
      <c r="J8" s="14"/>
      <c r="K8" s="14"/>
      <c r="L8" s="14" t="s">
        <v>10</v>
      </c>
      <c r="M8" s="17">
        <v>-49946.67</v>
      </c>
      <c r="N8" s="14"/>
      <c r="O8" s="14"/>
      <c r="P8" s="16" t="str">
        <f t="shared" si="1"/>
        <v>A</v>
      </c>
    </row>
    <row r="9" spans="1:16" ht="12">
      <c r="A9" s="13"/>
      <c r="B9" s="14"/>
      <c r="C9" s="14"/>
      <c r="D9" s="14" t="s">
        <v>11</v>
      </c>
      <c r="E9" s="15">
        <v>245.55</v>
      </c>
      <c r="F9" s="14"/>
      <c r="G9" s="14"/>
      <c r="H9" s="16" t="str">
        <f t="shared" si="0"/>
        <v>D</v>
      </c>
      <c r="I9" s="8"/>
      <c r="J9" s="9"/>
      <c r="K9" s="9"/>
      <c r="L9" s="9" t="s">
        <v>12</v>
      </c>
      <c r="M9" s="12">
        <v>-8152.59</v>
      </c>
      <c r="N9" s="34"/>
      <c r="O9" s="29"/>
      <c r="P9" s="11" t="str">
        <f t="shared" si="1"/>
        <v>A</v>
      </c>
    </row>
    <row r="10" spans="1:16" ht="12">
      <c r="A10" s="13"/>
      <c r="B10" s="14"/>
      <c r="C10" s="14"/>
      <c r="D10" s="14" t="s">
        <v>13</v>
      </c>
      <c r="E10" s="15">
        <v>14389.02</v>
      </c>
      <c r="F10" s="14"/>
      <c r="G10" s="14"/>
      <c r="H10" s="16" t="str">
        <f t="shared" si="0"/>
        <v>D</v>
      </c>
      <c r="I10" s="8"/>
      <c r="J10" s="9"/>
      <c r="K10" s="9"/>
      <c r="L10" s="9" t="s">
        <v>14</v>
      </c>
      <c r="M10" s="12">
        <f>SUBTOTAL(9,M11:M13)</f>
        <v>-6045.04</v>
      </c>
      <c r="N10" s="34"/>
      <c r="O10" s="29"/>
      <c r="P10" s="11" t="str">
        <f t="shared" si="1"/>
        <v>A</v>
      </c>
    </row>
    <row r="11" spans="1:16" ht="12">
      <c r="A11" s="13"/>
      <c r="B11" s="14"/>
      <c r="C11" s="14"/>
      <c r="D11" s="14" t="s">
        <v>15</v>
      </c>
      <c r="E11" s="15">
        <v>61229.06</v>
      </c>
      <c r="F11" s="14"/>
      <c r="G11" s="14"/>
      <c r="H11" s="16" t="str">
        <f t="shared" si="0"/>
        <v>D</v>
      </c>
      <c r="I11" s="13"/>
      <c r="J11" s="14"/>
      <c r="K11" s="14"/>
      <c r="L11" s="14" t="s">
        <v>16</v>
      </c>
      <c r="M11" s="17">
        <v>-504.28</v>
      </c>
      <c r="N11" s="14"/>
      <c r="O11" s="14"/>
      <c r="P11" s="16" t="str">
        <f t="shared" si="1"/>
        <v>A</v>
      </c>
    </row>
    <row r="12" spans="1:16" ht="12">
      <c r="A12" s="13"/>
      <c r="B12" s="14"/>
      <c r="C12" s="14"/>
      <c r="D12" s="14" t="s">
        <v>17</v>
      </c>
      <c r="E12" s="15">
        <v>4043.63</v>
      </c>
      <c r="F12" s="14"/>
      <c r="G12" s="14"/>
      <c r="H12" s="16" t="str">
        <f t="shared" si="0"/>
        <v>D</v>
      </c>
      <c r="I12" s="13"/>
      <c r="J12" s="14"/>
      <c r="K12" s="14"/>
      <c r="L12" s="14" t="s">
        <v>18</v>
      </c>
      <c r="M12" s="17">
        <v>-1641.17</v>
      </c>
      <c r="N12" s="14"/>
      <c r="O12" s="14"/>
      <c r="P12" s="16" t="str">
        <f t="shared" si="1"/>
        <v>A</v>
      </c>
    </row>
    <row r="13" spans="1:16" ht="12">
      <c r="A13" s="8"/>
      <c r="B13" s="9"/>
      <c r="C13" s="9"/>
      <c r="D13" s="9" t="s">
        <v>19</v>
      </c>
      <c r="E13" s="10">
        <f>SUBTOTAL(9,E14:E14)</f>
        <v>0.64</v>
      </c>
      <c r="F13" s="34"/>
      <c r="G13" s="29"/>
      <c r="H13" s="11" t="str">
        <f t="shared" si="0"/>
        <v>D</v>
      </c>
      <c r="I13" s="13"/>
      <c r="J13" s="14"/>
      <c r="K13" s="14"/>
      <c r="L13" s="14" t="s">
        <v>20</v>
      </c>
      <c r="M13" s="17">
        <v>-3899.59</v>
      </c>
      <c r="N13" s="14"/>
      <c r="O13" s="14"/>
      <c r="P13" s="16" t="str">
        <f t="shared" si="1"/>
        <v>A</v>
      </c>
    </row>
    <row r="14" spans="1:16" ht="12">
      <c r="A14" s="13"/>
      <c r="B14" s="14"/>
      <c r="C14" s="14"/>
      <c r="D14" s="14" t="s">
        <v>21</v>
      </c>
      <c r="E14" s="15">
        <v>0.64</v>
      </c>
      <c r="F14" s="14"/>
      <c r="G14" s="14"/>
      <c r="H14" s="16" t="str">
        <f t="shared" si="0"/>
        <v>D</v>
      </c>
      <c r="I14" s="8"/>
      <c r="J14" s="9"/>
      <c r="K14" s="9"/>
      <c r="L14" s="9" t="s">
        <v>22</v>
      </c>
      <c r="M14" s="12">
        <f>SUBTOTAL(9,M15:M15)</f>
        <v>-6494.47</v>
      </c>
      <c r="N14" s="34"/>
      <c r="O14" s="29"/>
      <c r="P14" s="11" t="str">
        <f t="shared" si="1"/>
        <v>A</v>
      </c>
    </row>
    <row r="15" spans="1:16" ht="12">
      <c r="A15" s="8"/>
      <c r="B15" s="9"/>
      <c r="C15" s="9"/>
      <c r="D15" s="9" t="s">
        <v>23</v>
      </c>
      <c r="E15" s="10">
        <v>58195.38</v>
      </c>
      <c r="F15" s="34"/>
      <c r="G15" s="29"/>
      <c r="H15" s="11" t="str">
        <f t="shared" si="0"/>
        <v>D</v>
      </c>
      <c r="I15" s="13"/>
      <c r="J15" s="14"/>
      <c r="K15" s="14"/>
      <c r="L15" s="14" t="s">
        <v>24</v>
      </c>
      <c r="M15" s="17">
        <v>-6494.47</v>
      </c>
      <c r="N15" s="14"/>
      <c r="O15" s="14"/>
      <c r="P15" s="16" t="str">
        <f t="shared" si="1"/>
        <v>A</v>
      </c>
    </row>
    <row r="16" spans="1:16" ht="12">
      <c r="A16" s="8"/>
      <c r="B16" s="9"/>
      <c r="C16" s="9"/>
      <c r="D16" s="9" t="s">
        <v>25</v>
      </c>
      <c r="E16" s="10">
        <f>SUBTOTAL(9,E17:E18)</f>
        <v>16806.6</v>
      </c>
      <c r="F16" s="34"/>
      <c r="G16" s="29"/>
      <c r="H16" s="11" t="str">
        <f t="shared" si="0"/>
        <v>D</v>
      </c>
      <c r="I16" s="8"/>
      <c r="J16" s="9"/>
      <c r="K16" s="9"/>
      <c r="L16" s="9" t="s">
        <v>26</v>
      </c>
      <c r="M16" s="12">
        <f>SUBTOTAL(9,M17:M17)</f>
        <v>-443713.99</v>
      </c>
      <c r="N16" s="34"/>
      <c r="O16" s="29"/>
      <c r="P16" s="11" t="str">
        <f t="shared" si="1"/>
        <v>A</v>
      </c>
    </row>
    <row r="17" spans="1:16" ht="12">
      <c r="A17" s="13"/>
      <c r="B17" s="14"/>
      <c r="C17" s="14"/>
      <c r="D17" s="14" t="s">
        <v>27</v>
      </c>
      <c r="E17" s="15">
        <v>15000</v>
      </c>
      <c r="F17" s="14"/>
      <c r="G17" s="14"/>
      <c r="H17" s="16" t="str">
        <f t="shared" si="0"/>
        <v>D</v>
      </c>
      <c r="I17" s="13"/>
      <c r="J17" s="14"/>
      <c r="K17" s="14"/>
      <c r="L17" s="14" t="s">
        <v>28</v>
      </c>
      <c r="M17" s="17">
        <v>-443713.99</v>
      </c>
      <c r="N17" s="14"/>
      <c r="O17" s="14"/>
      <c r="P17" s="16" t="str">
        <f t="shared" si="1"/>
        <v>A</v>
      </c>
    </row>
    <row r="18" spans="1:16" ht="12">
      <c r="A18" s="13"/>
      <c r="B18" s="14"/>
      <c r="C18" s="14"/>
      <c r="D18" s="14" t="s">
        <v>29</v>
      </c>
      <c r="E18" s="15">
        <v>1806.6</v>
      </c>
      <c r="F18" s="14"/>
      <c r="G18" s="14"/>
      <c r="H18" s="16" t="str">
        <f t="shared" si="0"/>
        <v>D</v>
      </c>
      <c r="I18" s="13"/>
      <c r="J18" s="14"/>
      <c r="K18" s="14"/>
      <c r="L18" s="14"/>
      <c r="M18" s="14"/>
      <c r="N18" s="14"/>
      <c r="O18" s="14"/>
      <c r="P18" s="18"/>
    </row>
    <row r="19" spans="1:16" ht="12">
      <c r="A19" s="8"/>
      <c r="B19" s="9"/>
      <c r="C19" s="9"/>
      <c r="D19" s="9" t="s">
        <v>30</v>
      </c>
      <c r="E19" s="10">
        <f>SUBTOTAL(9,E20:E20)</f>
        <v>293099.84</v>
      </c>
      <c r="F19" s="34"/>
      <c r="G19" s="29"/>
      <c r="H19" s="11" t="str">
        <f t="shared" si="0"/>
        <v>D</v>
      </c>
      <c r="I19" s="13"/>
      <c r="J19" s="14"/>
      <c r="K19" s="14"/>
      <c r="L19" s="14"/>
      <c r="M19" s="14"/>
      <c r="N19" s="14"/>
      <c r="O19" s="14"/>
      <c r="P19" s="18"/>
    </row>
    <row r="20" spans="1:16" ht="12">
      <c r="A20" s="13"/>
      <c r="B20" s="14"/>
      <c r="C20" s="14"/>
      <c r="D20" s="14" t="s">
        <v>31</v>
      </c>
      <c r="E20" s="15">
        <v>293099.84</v>
      </c>
      <c r="F20" s="14"/>
      <c r="G20" s="14"/>
      <c r="H20" s="16" t="str">
        <f t="shared" si="0"/>
        <v>D</v>
      </c>
      <c r="I20" s="13"/>
      <c r="J20" s="14"/>
      <c r="K20" s="14"/>
      <c r="L20" s="14"/>
      <c r="M20" s="14"/>
      <c r="N20" s="14"/>
      <c r="O20" s="14"/>
      <c r="P20" s="18"/>
    </row>
    <row r="21" spans="1:16" ht="12">
      <c r="A21" s="8"/>
      <c r="B21" s="9"/>
      <c r="C21" s="9"/>
      <c r="D21" s="9" t="s">
        <v>32</v>
      </c>
      <c r="E21" s="10">
        <f>SUBTOTAL(9,E22:E24)</f>
        <v>126955.13</v>
      </c>
      <c r="F21" s="34"/>
      <c r="G21" s="29"/>
      <c r="H21" s="11" t="str">
        <f t="shared" si="0"/>
        <v>D</v>
      </c>
      <c r="I21" s="13"/>
      <c r="J21" s="14"/>
      <c r="K21" s="14"/>
      <c r="L21" s="14"/>
      <c r="M21" s="14"/>
      <c r="N21" s="14"/>
      <c r="O21" s="14"/>
      <c r="P21" s="18"/>
    </row>
    <row r="22" spans="1:16" ht="12">
      <c r="A22" s="13"/>
      <c r="B22" s="14"/>
      <c r="C22" s="14"/>
      <c r="D22" s="14" t="s">
        <v>33</v>
      </c>
      <c r="E22" s="15">
        <v>32267.9</v>
      </c>
      <c r="F22" s="14"/>
      <c r="G22" s="14"/>
      <c r="H22" s="16" t="str">
        <f t="shared" si="0"/>
        <v>D</v>
      </c>
      <c r="I22" s="13"/>
      <c r="J22" s="14"/>
      <c r="K22" s="14"/>
      <c r="L22" s="14"/>
      <c r="M22" s="14"/>
      <c r="N22" s="14"/>
      <c r="O22" s="14"/>
      <c r="P22" s="18"/>
    </row>
    <row r="23" spans="1:16" ht="12">
      <c r="A23" s="13"/>
      <c r="B23" s="14"/>
      <c r="C23" s="14"/>
      <c r="D23" s="14" t="s">
        <v>34</v>
      </c>
      <c r="E23" s="15">
        <v>2208.23</v>
      </c>
      <c r="F23" s="14"/>
      <c r="G23" s="14"/>
      <c r="H23" s="16" t="str">
        <f t="shared" si="0"/>
        <v>D</v>
      </c>
      <c r="I23" s="13"/>
      <c r="J23" s="14"/>
      <c r="K23" s="14"/>
      <c r="L23" s="14"/>
      <c r="M23" s="14"/>
      <c r="N23" s="14"/>
      <c r="O23" s="14"/>
      <c r="P23" s="18"/>
    </row>
    <row r="24" spans="1:16" ht="12">
      <c r="A24" s="13"/>
      <c r="B24" s="14"/>
      <c r="C24" s="14"/>
      <c r="D24" s="14" t="s">
        <v>35</v>
      </c>
      <c r="E24" s="15">
        <v>92479</v>
      </c>
      <c r="F24" s="14"/>
      <c r="G24" s="14"/>
      <c r="H24" s="16" t="str">
        <f t="shared" si="0"/>
        <v>D</v>
      </c>
      <c r="I24" s="13"/>
      <c r="J24" s="14"/>
      <c r="K24" s="14"/>
      <c r="L24" s="14"/>
      <c r="M24" s="14"/>
      <c r="N24" s="14"/>
      <c r="O24" s="14"/>
      <c r="P24" s="18"/>
    </row>
    <row r="25" spans="1:16" ht="12">
      <c r="A25" s="8"/>
      <c r="B25" s="9"/>
      <c r="C25" s="9"/>
      <c r="D25" s="9" t="s">
        <v>36</v>
      </c>
      <c r="E25" s="10">
        <f>SUBTOTAL(9,E26:E26)</f>
        <v>5012.5</v>
      </c>
      <c r="F25" s="34"/>
      <c r="G25" s="29"/>
      <c r="H25" s="11" t="str">
        <f t="shared" si="0"/>
        <v>D</v>
      </c>
      <c r="I25" s="13"/>
      <c r="J25" s="14"/>
      <c r="K25" s="14"/>
      <c r="L25" s="14"/>
      <c r="M25" s="14"/>
      <c r="N25" s="14"/>
      <c r="O25" s="14"/>
      <c r="P25" s="18"/>
    </row>
    <row r="26" spans="1:16" ht="12">
      <c r="A26" s="13"/>
      <c r="B26" s="14"/>
      <c r="C26" s="14"/>
      <c r="D26" s="14" t="s">
        <v>37</v>
      </c>
      <c r="E26" s="15">
        <v>5012.5</v>
      </c>
      <c r="F26" s="14"/>
      <c r="G26" s="14"/>
      <c r="H26" s="16" t="str">
        <f t="shared" si="0"/>
        <v>D</v>
      </c>
      <c r="I26" s="13"/>
      <c r="J26" s="14"/>
      <c r="K26" s="14"/>
      <c r="L26" s="14"/>
      <c r="M26" s="14"/>
      <c r="N26" s="14"/>
      <c r="O26" s="14"/>
      <c r="P26" s="18"/>
    </row>
    <row r="27" spans="1:16" ht="12">
      <c r="A27" s="19"/>
      <c r="B27" s="20"/>
      <c r="C27" s="20"/>
      <c r="D27" s="20" t="s">
        <v>38</v>
      </c>
      <c r="E27" s="36">
        <f>E6</f>
        <v>600201.37</v>
      </c>
      <c r="F27" s="29"/>
      <c r="G27" s="29"/>
      <c r="H27" s="21" t="str">
        <f t="shared" si="0"/>
        <v>D</v>
      </c>
      <c r="I27" s="19"/>
      <c r="J27" s="20"/>
      <c r="K27" s="20"/>
      <c r="L27" s="20" t="s">
        <v>39</v>
      </c>
      <c r="M27" s="37">
        <f>M6</f>
        <v>-514352.76</v>
      </c>
      <c r="N27" s="29"/>
      <c r="O27" s="29"/>
      <c r="P27" s="21" t="str">
        <f>IF(M27&lt;0,"A","D")</f>
        <v>A</v>
      </c>
    </row>
    <row r="28" spans="1:16" ht="12">
      <c r="A28" s="22"/>
      <c r="B28" s="23"/>
      <c r="C28" s="23"/>
      <c r="D28" s="23" t="s">
        <v>40</v>
      </c>
      <c r="E28" s="38">
        <f>IF(-M6-E6&gt;0,-M6-E6,0)</f>
        <v>0</v>
      </c>
      <c r="F28" s="29"/>
      <c r="G28" s="29"/>
      <c r="H28" s="24" t="str">
        <f t="shared" si="0"/>
        <v>D</v>
      </c>
      <c r="I28" s="22"/>
      <c r="J28" s="23"/>
      <c r="K28" s="23"/>
      <c r="L28" s="23" t="s">
        <v>41</v>
      </c>
      <c r="M28" s="39">
        <f>IF(-M6-E6&lt;0,-M6-E6,0)</f>
        <v>-85848.60999999999</v>
      </c>
      <c r="N28" s="29"/>
      <c r="O28" s="29"/>
      <c r="P28" s="24" t="str">
        <f>IF(M28&lt;0,"A","D")</f>
        <v>A</v>
      </c>
    </row>
    <row r="29" spans="1:16" ht="12">
      <c r="A29" s="25"/>
      <c r="B29" s="26"/>
      <c r="C29" s="26"/>
      <c r="D29" s="26" t="s">
        <v>42</v>
      </c>
      <c r="E29" s="40">
        <f>+E27+E28</f>
        <v>600201.37</v>
      </c>
      <c r="F29" s="29"/>
      <c r="G29" s="29"/>
      <c r="H29" s="27" t="str">
        <f t="shared" si="0"/>
        <v>D</v>
      </c>
      <c r="I29" s="25"/>
      <c r="J29" s="26"/>
      <c r="K29" s="26"/>
      <c r="L29" s="26" t="s">
        <v>42</v>
      </c>
      <c r="M29" s="41">
        <f>+M27+M28</f>
        <v>-600201.37</v>
      </c>
      <c r="N29" s="29"/>
      <c r="O29" s="29"/>
      <c r="P29" s="27" t="str">
        <f>IF(M29&lt;0,"A","D")</f>
        <v>A</v>
      </c>
    </row>
    <row r="38" spans="1:16" ht="15">
      <c r="A38" s="33" t="s">
        <v>43</v>
      </c>
      <c r="B38" s="29"/>
      <c r="C38" s="29"/>
      <c r="D38" s="29"/>
      <c r="E38" s="30"/>
      <c r="F38" s="29"/>
      <c r="G38" s="29"/>
      <c r="H38" s="29"/>
      <c r="I38" s="29"/>
      <c r="J38" s="29"/>
      <c r="K38" s="29"/>
      <c r="L38" s="29"/>
      <c r="M38" s="30"/>
      <c r="N38" s="29"/>
      <c r="O38" s="29"/>
      <c r="P38" s="29"/>
    </row>
    <row r="39" spans="1:16" ht="12">
      <c r="A39" s="4"/>
      <c r="B39" s="5"/>
      <c r="C39" s="5"/>
      <c r="D39" s="6" t="s">
        <v>44</v>
      </c>
      <c r="E39" s="35">
        <f>SUBTOTAL(9,E40:E56)</f>
        <v>169287.21000000002</v>
      </c>
      <c r="F39" s="29"/>
      <c r="G39" s="29"/>
      <c r="H39" s="7" t="str">
        <f aca="true" t="shared" si="2" ref="H39:H59">IF(E39&lt;0,"A","D")</f>
        <v>D</v>
      </c>
      <c r="I39" s="4"/>
      <c r="J39" s="5"/>
      <c r="K39" s="5"/>
      <c r="L39" s="6" t="s">
        <v>45</v>
      </c>
      <c r="M39" s="35">
        <f>SUBTOTAL(9,M40:M56)</f>
        <v>-219089.23</v>
      </c>
      <c r="N39" s="29"/>
      <c r="O39" s="29"/>
      <c r="P39" s="7" t="str">
        <f aca="true" t="shared" si="3" ref="P39:P48">IF(M39&lt;0,"A","D")</f>
        <v>A</v>
      </c>
    </row>
    <row r="40" spans="1:16" ht="12">
      <c r="A40" s="8"/>
      <c r="B40" s="9"/>
      <c r="C40" s="9"/>
      <c r="D40" s="9" t="s">
        <v>46</v>
      </c>
      <c r="E40" s="10">
        <f>SUBTOTAL(9,E41:E51)</f>
        <v>168328.92</v>
      </c>
      <c r="F40" s="34"/>
      <c r="G40" s="29"/>
      <c r="H40" s="11" t="str">
        <f t="shared" si="2"/>
        <v>D</v>
      </c>
      <c r="I40" s="8"/>
      <c r="J40" s="9"/>
      <c r="K40" s="9"/>
      <c r="L40" s="9" t="s">
        <v>47</v>
      </c>
      <c r="M40" s="12">
        <f>SUBTOTAL(9,M41:M44)</f>
        <v>-217070.6</v>
      </c>
      <c r="N40" s="34"/>
      <c r="O40" s="29"/>
      <c r="P40" s="11" t="str">
        <f t="shared" si="3"/>
        <v>A</v>
      </c>
    </row>
    <row r="41" spans="1:16" ht="12">
      <c r="A41" s="13"/>
      <c r="B41" s="14"/>
      <c r="C41" s="14"/>
      <c r="D41" s="14" t="s">
        <v>48</v>
      </c>
      <c r="E41" s="15">
        <v>14541.52</v>
      </c>
      <c r="F41" s="14"/>
      <c r="G41" s="14"/>
      <c r="H41" s="16" t="str">
        <f t="shared" si="2"/>
        <v>D</v>
      </c>
      <c r="I41" s="13"/>
      <c r="J41" s="14"/>
      <c r="K41" s="14"/>
      <c r="L41" s="14" t="s">
        <v>49</v>
      </c>
      <c r="M41" s="17">
        <v>-44829.95</v>
      </c>
      <c r="N41" s="14"/>
      <c r="O41" s="14"/>
      <c r="P41" s="16" t="str">
        <f t="shared" si="3"/>
        <v>A</v>
      </c>
    </row>
    <row r="42" spans="1:16" ht="12">
      <c r="A42" s="13"/>
      <c r="B42" s="14"/>
      <c r="C42" s="14"/>
      <c r="D42" s="14" t="s">
        <v>50</v>
      </c>
      <c r="E42" s="15">
        <v>3985.37</v>
      </c>
      <c r="F42" s="14"/>
      <c r="G42" s="14"/>
      <c r="H42" s="16" t="str">
        <f t="shared" si="2"/>
        <v>D</v>
      </c>
      <c r="I42" s="13"/>
      <c r="J42" s="14"/>
      <c r="K42" s="14"/>
      <c r="L42" s="14" t="s">
        <v>51</v>
      </c>
      <c r="M42" s="17">
        <v>-142957.87</v>
      </c>
      <c r="N42" s="14"/>
      <c r="O42" s="14"/>
      <c r="P42" s="16" t="str">
        <f t="shared" si="3"/>
        <v>A</v>
      </c>
    </row>
    <row r="43" spans="1:16" ht="12">
      <c r="A43" s="13"/>
      <c r="B43" s="14"/>
      <c r="C43" s="14"/>
      <c r="D43" s="14" t="s">
        <v>52</v>
      </c>
      <c r="E43" s="15">
        <v>5579.92</v>
      </c>
      <c r="F43" s="14"/>
      <c r="G43" s="14"/>
      <c r="H43" s="16" t="str">
        <f t="shared" si="2"/>
        <v>D</v>
      </c>
      <c r="I43" s="13"/>
      <c r="J43" s="14"/>
      <c r="K43" s="14"/>
      <c r="L43" s="14" t="s">
        <v>53</v>
      </c>
      <c r="M43" s="17">
        <v>-8171.28</v>
      </c>
      <c r="N43" s="14"/>
      <c r="O43" s="14"/>
      <c r="P43" s="16" t="str">
        <f t="shared" si="3"/>
        <v>A</v>
      </c>
    </row>
    <row r="44" spans="1:16" ht="12">
      <c r="A44" s="13"/>
      <c r="B44" s="14"/>
      <c r="C44" s="14"/>
      <c r="D44" s="14" t="s">
        <v>54</v>
      </c>
      <c r="E44" s="15">
        <v>651</v>
      </c>
      <c r="F44" s="14"/>
      <c r="G44" s="14"/>
      <c r="H44" s="16" t="str">
        <f t="shared" si="2"/>
        <v>D</v>
      </c>
      <c r="I44" s="13"/>
      <c r="J44" s="14"/>
      <c r="K44" s="14"/>
      <c r="L44" s="14" t="s">
        <v>55</v>
      </c>
      <c r="M44" s="17">
        <v>-21111.5</v>
      </c>
      <c r="N44" s="14"/>
      <c r="O44" s="14"/>
      <c r="P44" s="16" t="str">
        <f t="shared" si="3"/>
        <v>A</v>
      </c>
    </row>
    <row r="45" spans="1:16" ht="12">
      <c r="A45" s="13"/>
      <c r="B45" s="14"/>
      <c r="C45" s="14"/>
      <c r="D45" s="14" t="s">
        <v>56</v>
      </c>
      <c r="E45" s="15">
        <v>22179.9</v>
      </c>
      <c r="F45" s="14"/>
      <c r="G45" s="14"/>
      <c r="H45" s="16" t="str">
        <f t="shared" si="2"/>
        <v>D</v>
      </c>
      <c r="I45" s="8"/>
      <c r="J45" s="9"/>
      <c r="K45" s="9"/>
      <c r="L45" s="9" t="s">
        <v>57</v>
      </c>
      <c r="M45" s="12">
        <f>SUBTOTAL(9,M46:M46)</f>
        <v>-1836.62</v>
      </c>
      <c r="N45" s="34"/>
      <c r="O45" s="29"/>
      <c r="P45" s="11" t="str">
        <f t="shared" si="3"/>
        <v>A</v>
      </c>
    </row>
    <row r="46" spans="1:16" ht="12">
      <c r="A46" s="13"/>
      <c r="B46" s="14"/>
      <c r="C46" s="14"/>
      <c r="D46" s="14" t="s">
        <v>58</v>
      </c>
      <c r="E46" s="15">
        <v>1025.41</v>
      </c>
      <c r="F46" s="14"/>
      <c r="G46" s="14"/>
      <c r="H46" s="16" t="str">
        <f t="shared" si="2"/>
        <v>D</v>
      </c>
      <c r="I46" s="13"/>
      <c r="J46" s="14"/>
      <c r="K46" s="14"/>
      <c r="L46" s="14" t="s">
        <v>59</v>
      </c>
      <c r="M46" s="17">
        <v>-1836.62</v>
      </c>
      <c r="N46" s="14"/>
      <c r="O46" s="14"/>
      <c r="P46" s="16" t="str">
        <f t="shared" si="3"/>
        <v>A</v>
      </c>
    </row>
    <row r="47" spans="1:16" ht="12">
      <c r="A47" s="13"/>
      <c r="B47" s="14"/>
      <c r="C47" s="14"/>
      <c r="D47" s="14" t="s">
        <v>60</v>
      </c>
      <c r="E47" s="15">
        <v>12262.84</v>
      </c>
      <c r="F47" s="14"/>
      <c r="G47" s="14"/>
      <c r="H47" s="16" t="str">
        <f t="shared" si="2"/>
        <v>D</v>
      </c>
      <c r="I47" s="8"/>
      <c r="J47" s="9"/>
      <c r="K47" s="9"/>
      <c r="L47" s="9" t="s">
        <v>61</v>
      </c>
      <c r="M47" s="12">
        <f>SUBTOTAL(9,M48:M48)</f>
        <v>-182.01</v>
      </c>
      <c r="N47" s="34"/>
      <c r="O47" s="29"/>
      <c r="P47" s="11" t="str">
        <f t="shared" si="3"/>
        <v>A</v>
      </c>
    </row>
    <row r="48" spans="1:16" ht="12">
      <c r="A48" s="13"/>
      <c r="B48" s="14"/>
      <c r="C48" s="14"/>
      <c r="D48" s="14" t="s">
        <v>62</v>
      </c>
      <c r="E48" s="15">
        <v>440.2</v>
      </c>
      <c r="F48" s="14"/>
      <c r="G48" s="14"/>
      <c r="H48" s="16" t="str">
        <f t="shared" si="2"/>
        <v>D</v>
      </c>
      <c r="I48" s="13"/>
      <c r="J48" s="14"/>
      <c r="K48" s="14"/>
      <c r="L48" s="14" t="s">
        <v>61</v>
      </c>
      <c r="M48" s="17">
        <v>-182.01</v>
      </c>
      <c r="N48" s="14"/>
      <c r="O48" s="14"/>
      <c r="P48" s="16" t="str">
        <f t="shared" si="3"/>
        <v>A</v>
      </c>
    </row>
    <row r="49" spans="1:16" ht="12">
      <c r="A49" s="13"/>
      <c r="B49" s="14"/>
      <c r="C49" s="14"/>
      <c r="D49" s="14" t="s">
        <v>63</v>
      </c>
      <c r="E49" s="15">
        <v>48.37</v>
      </c>
      <c r="F49" s="14"/>
      <c r="G49" s="14"/>
      <c r="H49" s="16" t="str">
        <f t="shared" si="2"/>
        <v>D</v>
      </c>
      <c r="I49" s="13"/>
      <c r="J49" s="14"/>
      <c r="K49" s="14"/>
      <c r="L49" s="14"/>
      <c r="M49" s="14"/>
      <c r="N49" s="14"/>
      <c r="O49" s="14"/>
      <c r="P49" s="18"/>
    </row>
    <row r="50" spans="1:16" ht="12">
      <c r="A50" s="13"/>
      <c r="B50" s="14"/>
      <c r="C50" s="14"/>
      <c r="D50" s="14" t="s">
        <v>64</v>
      </c>
      <c r="E50" s="15">
        <v>67467.26</v>
      </c>
      <c r="F50" s="14"/>
      <c r="G50" s="14"/>
      <c r="H50" s="16" t="str">
        <f t="shared" si="2"/>
        <v>D</v>
      </c>
      <c r="I50" s="13"/>
      <c r="J50" s="14"/>
      <c r="K50" s="14"/>
      <c r="L50" s="14"/>
      <c r="M50" s="14"/>
      <c r="N50" s="14"/>
      <c r="O50" s="14"/>
      <c r="P50" s="18"/>
    </row>
    <row r="51" spans="1:16" ht="12">
      <c r="A51" s="13"/>
      <c r="B51" s="14"/>
      <c r="C51" s="14"/>
      <c r="D51" s="14" t="s">
        <v>65</v>
      </c>
      <c r="E51" s="15">
        <v>40147.13</v>
      </c>
      <c r="F51" s="14"/>
      <c r="G51" s="14"/>
      <c r="H51" s="16" t="str">
        <f t="shared" si="2"/>
        <v>D</v>
      </c>
      <c r="I51" s="13"/>
      <c r="J51" s="14"/>
      <c r="K51" s="14"/>
      <c r="L51" s="14"/>
      <c r="M51" s="14"/>
      <c r="N51" s="14"/>
      <c r="O51" s="14"/>
      <c r="P51" s="18"/>
    </row>
    <row r="52" spans="1:16" ht="12">
      <c r="A52" s="8"/>
      <c r="B52" s="9"/>
      <c r="C52" s="9"/>
      <c r="D52" s="9" t="s">
        <v>66</v>
      </c>
      <c r="E52" s="10">
        <f>SUBTOTAL(9,E53:E53)</f>
        <v>374.75</v>
      </c>
      <c r="F52" s="34"/>
      <c r="G52" s="29"/>
      <c r="H52" s="11" t="str">
        <f t="shared" si="2"/>
        <v>D</v>
      </c>
      <c r="I52" s="13"/>
      <c r="J52" s="14"/>
      <c r="K52" s="14"/>
      <c r="L52" s="14"/>
      <c r="M52" s="14"/>
      <c r="N52" s="14"/>
      <c r="O52" s="14"/>
      <c r="P52" s="18"/>
    </row>
    <row r="53" spans="1:16" ht="12">
      <c r="A53" s="13"/>
      <c r="B53" s="14"/>
      <c r="C53" s="14"/>
      <c r="D53" s="14" t="s">
        <v>67</v>
      </c>
      <c r="E53" s="15">
        <v>374.75</v>
      </c>
      <c r="F53" s="14"/>
      <c r="G53" s="14"/>
      <c r="H53" s="16" t="str">
        <f t="shared" si="2"/>
        <v>D</v>
      </c>
      <c r="I53" s="13"/>
      <c r="J53" s="14"/>
      <c r="K53" s="14"/>
      <c r="L53" s="14"/>
      <c r="M53" s="14"/>
      <c r="N53" s="14"/>
      <c r="O53" s="14"/>
      <c r="P53" s="18"/>
    </row>
    <row r="54" spans="1:16" ht="12">
      <c r="A54" s="8"/>
      <c r="B54" s="9"/>
      <c r="C54" s="9"/>
      <c r="D54" s="9" t="s">
        <v>68</v>
      </c>
      <c r="E54" s="10">
        <f>SUBTOTAL(9,E55:E56)</f>
        <v>583.54</v>
      </c>
      <c r="F54" s="34"/>
      <c r="G54" s="29"/>
      <c r="H54" s="11" t="str">
        <f t="shared" si="2"/>
        <v>D</v>
      </c>
      <c r="I54" s="13"/>
      <c r="J54" s="14"/>
      <c r="K54" s="14"/>
      <c r="L54" s="14"/>
      <c r="M54" s="14"/>
      <c r="N54" s="14"/>
      <c r="O54" s="14"/>
      <c r="P54" s="18"/>
    </row>
    <row r="55" spans="1:16" ht="12">
      <c r="A55" s="13"/>
      <c r="B55" s="14"/>
      <c r="C55" s="14"/>
      <c r="D55" s="14" t="s">
        <v>69</v>
      </c>
      <c r="E55" s="15">
        <v>572.56</v>
      </c>
      <c r="F55" s="14"/>
      <c r="G55" s="14"/>
      <c r="H55" s="16" t="str">
        <f t="shared" si="2"/>
        <v>D</v>
      </c>
      <c r="I55" s="13"/>
      <c r="J55" s="14"/>
      <c r="K55" s="14"/>
      <c r="L55" s="14"/>
      <c r="M55" s="14"/>
      <c r="N55" s="14"/>
      <c r="O55" s="14"/>
      <c r="P55" s="18"/>
    </row>
    <row r="56" spans="1:16" ht="12">
      <c r="A56" s="13"/>
      <c r="B56" s="14"/>
      <c r="C56" s="14"/>
      <c r="D56" s="14" t="s">
        <v>70</v>
      </c>
      <c r="E56" s="15">
        <v>10.98</v>
      </c>
      <c r="F56" s="14"/>
      <c r="G56" s="14"/>
      <c r="H56" s="16" t="str">
        <f t="shared" si="2"/>
        <v>D</v>
      </c>
      <c r="I56" s="13"/>
      <c r="J56" s="14"/>
      <c r="K56" s="14"/>
      <c r="L56" s="14"/>
      <c r="M56" s="14"/>
      <c r="N56" s="14"/>
      <c r="O56" s="14"/>
      <c r="P56" s="18"/>
    </row>
    <row r="57" spans="1:16" ht="12">
      <c r="A57" s="19"/>
      <c r="B57" s="20"/>
      <c r="C57" s="20"/>
      <c r="D57" s="20" t="s">
        <v>71</v>
      </c>
      <c r="E57" s="36">
        <f>E39</f>
        <v>169287.21000000002</v>
      </c>
      <c r="F57" s="29"/>
      <c r="G57" s="29"/>
      <c r="H57" s="21" t="str">
        <f t="shared" si="2"/>
        <v>D</v>
      </c>
      <c r="I57" s="19"/>
      <c r="J57" s="20"/>
      <c r="K57" s="20"/>
      <c r="L57" s="20" t="s">
        <v>72</v>
      </c>
      <c r="M57" s="37">
        <f>M39</f>
        <v>-219089.23</v>
      </c>
      <c r="N57" s="29"/>
      <c r="O57" s="29"/>
      <c r="P57" s="21" t="str">
        <f>IF(M57&lt;0,"A","D")</f>
        <v>A</v>
      </c>
    </row>
    <row r="58" spans="1:16" ht="12">
      <c r="A58" s="22"/>
      <c r="B58" s="23"/>
      <c r="C58" s="23"/>
      <c r="D58" s="23" t="s">
        <v>41</v>
      </c>
      <c r="E58" s="38">
        <f>IF(-M39-E39&gt;0,-M39-E39,0)</f>
        <v>49802.01999999999</v>
      </c>
      <c r="F58" s="29"/>
      <c r="G58" s="29"/>
      <c r="H58" s="24" t="str">
        <f t="shared" si="2"/>
        <v>D</v>
      </c>
      <c r="I58" s="22"/>
      <c r="J58" s="23"/>
      <c r="K58" s="23"/>
      <c r="L58" s="23" t="s">
        <v>40</v>
      </c>
      <c r="M58" s="39">
        <f>IF(-M39-E39&lt;0,-M39-E39,0)</f>
        <v>0</v>
      </c>
      <c r="N58" s="29"/>
      <c r="O58" s="29"/>
      <c r="P58" s="24" t="str">
        <f>IF(M58&lt;0,"A","D")</f>
        <v>D</v>
      </c>
    </row>
    <row r="59" spans="1:16" ht="12">
      <c r="A59" s="25"/>
      <c r="B59" s="26"/>
      <c r="C59" s="26"/>
      <c r="D59" s="26" t="s">
        <v>42</v>
      </c>
      <c r="E59" s="40">
        <f>+E57+E58</f>
        <v>219089.23</v>
      </c>
      <c r="F59" s="29"/>
      <c r="G59" s="29"/>
      <c r="H59" s="27" t="str">
        <f t="shared" si="2"/>
        <v>D</v>
      </c>
      <c r="I59" s="25"/>
      <c r="J59" s="26"/>
      <c r="K59" s="26"/>
      <c r="L59" s="26" t="s">
        <v>42</v>
      </c>
      <c r="M59" s="41">
        <f>+M57+M58</f>
        <v>-219089.23</v>
      </c>
      <c r="N59" s="29"/>
      <c r="O59" s="29"/>
      <c r="P59" s="27" t="str">
        <f>IF(M59&lt;0,"A","D")</f>
        <v>A</v>
      </c>
    </row>
  </sheetData>
  <sheetProtection/>
  <mergeCells count="42">
    <mergeCell ref="E57:G57"/>
    <mergeCell ref="M57:O57"/>
    <mergeCell ref="E58:G58"/>
    <mergeCell ref="M58:O58"/>
    <mergeCell ref="E59:G59"/>
    <mergeCell ref="M59:O59"/>
    <mergeCell ref="A38:P38"/>
    <mergeCell ref="F40:G40"/>
    <mergeCell ref="F52:G52"/>
    <mergeCell ref="F54:G54"/>
    <mergeCell ref="E39:G39"/>
    <mergeCell ref="N40:O40"/>
    <mergeCell ref="N45:O45"/>
    <mergeCell ref="N47:O47"/>
    <mergeCell ref="M39:O39"/>
    <mergeCell ref="E27:G27"/>
    <mergeCell ref="M27:O27"/>
    <mergeCell ref="E28:G28"/>
    <mergeCell ref="M28:O28"/>
    <mergeCell ref="E29:G29"/>
    <mergeCell ref="M29:O29"/>
    <mergeCell ref="F21:G21"/>
    <mergeCell ref="F25:G25"/>
    <mergeCell ref="E6:G6"/>
    <mergeCell ref="N7:O7"/>
    <mergeCell ref="N9:O9"/>
    <mergeCell ref="N10:O10"/>
    <mergeCell ref="N14:O14"/>
    <mergeCell ref="N16:O16"/>
    <mergeCell ref="M6:O6"/>
    <mergeCell ref="A5:P5"/>
    <mergeCell ref="F7:G7"/>
    <mergeCell ref="F13:G13"/>
    <mergeCell ref="F15:G15"/>
    <mergeCell ref="F16:G16"/>
    <mergeCell ref="F19:G19"/>
    <mergeCell ref="A1:E1"/>
    <mergeCell ref="I1:P1"/>
    <mergeCell ref="A2:E2"/>
    <mergeCell ref="I2:P2"/>
    <mergeCell ref="A3:F3"/>
    <mergeCell ref="A4:F4"/>
  </mergeCells>
  <printOptions/>
  <pageMargins left="0.7" right="0.7" top="0.75" bottom="0.75" header="0.30000000000000004" footer="0.30000000000000004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Presidenza</dc:creator>
  <cp:keywords/>
  <dc:description/>
  <cp:lastModifiedBy>Full name</cp:lastModifiedBy>
  <cp:lastPrinted>2021-03-05T17:21:28Z</cp:lastPrinted>
  <dcterms:created xsi:type="dcterms:W3CDTF">2021-03-05T17:22:10Z</dcterms:created>
  <dcterms:modified xsi:type="dcterms:W3CDTF">2021-03-05T17:22:10Z</dcterms:modified>
  <cp:category/>
  <cp:version/>
  <cp:contentType/>
  <cp:contentStatus/>
</cp:coreProperties>
</file>